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endla\Desktop\2024\18. okt juhatus\koosolekuks\"/>
    </mc:Choice>
  </mc:AlternateContent>
  <xr:revisionPtr revIDLastSave="0" documentId="13_ncr:1_{FC191E41-FAFF-407A-BE38-AFC6D02D4F8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eht1" sheetId="1" r:id="rId1"/>
    <sheet name="Leh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DFn5C+w9LgZvHL902W7hjvGRLPFMqWmp8aBgyCnZ6So="/>
    </ext>
  </extLst>
</workbook>
</file>

<file path=xl/calcChain.xml><?xml version="1.0" encoding="utf-8"?>
<calcChain xmlns="http://schemas.openxmlformats.org/spreadsheetml/2006/main">
  <c r="J14" i="2" l="1"/>
  <c r="I23" i="2"/>
  <c r="I24" i="2" s="1"/>
  <c r="I15" i="2"/>
  <c r="J15" i="2" s="1"/>
  <c r="C24" i="2"/>
  <c r="C23" i="2"/>
  <c r="D17" i="2"/>
  <c r="C14" i="2"/>
  <c r="D14" i="2" s="1"/>
  <c r="D15" i="2"/>
  <c r="C15" i="2"/>
  <c r="J19" i="2" l="1"/>
  <c r="D19" i="2"/>
  <c r="C27" i="1" l="1"/>
  <c r="C23" i="1" l="1"/>
  <c r="C21" i="1" s="1"/>
  <c r="C32" i="1" s="1"/>
  <c r="C16" i="1"/>
  <c r="C4" i="1"/>
  <c r="C10" i="1" s="1"/>
</calcChain>
</file>

<file path=xl/sharedStrings.xml><?xml version="1.0" encoding="utf-8"?>
<sst xmlns="http://schemas.openxmlformats.org/spreadsheetml/2006/main" count="66" uniqueCount="56">
  <si>
    <t>1.</t>
  </si>
  <si>
    <t xml:space="preserve">TULUD </t>
  </si>
  <si>
    <t>Summa</t>
  </si>
  <si>
    <t>1.1.</t>
  </si>
  <si>
    <t>PVL liikmemaksud (20 eurot liikme kohta)</t>
  </si>
  <si>
    <t>1.2.</t>
  </si>
  <si>
    <t xml:space="preserve">KOV tegevustoetus </t>
  </si>
  <si>
    <t>1.2.1.</t>
  </si>
  <si>
    <t>Võru v (Orava endine valla piirkond)</t>
  </si>
  <si>
    <t>1.2.2.</t>
  </si>
  <si>
    <t>Räpina v (esialgne Piiriveere piirkond)</t>
  </si>
  <si>
    <t>1.2.3.</t>
  </si>
  <si>
    <t>Setomaa v (Värska, Mikitamäe, Meremäe valdade endised piirkonnad</t>
  </si>
  <si>
    <t>1.2.4.</t>
  </si>
  <si>
    <t>Rõuge vald (Misso endine valla piirkond)</t>
  </si>
  <si>
    <t>1.3.</t>
  </si>
  <si>
    <t xml:space="preserve">PRIA eelarve - KTG toetus </t>
  </si>
  <si>
    <t>Lisa 1</t>
  </si>
  <si>
    <t>TULUD KOKKU</t>
  </si>
  <si>
    <t>2.</t>
  </si>
  <si>
    <t>KULUD</t>
  </si>
  <si>
    <t>2.1.</t>
  </si>
  <si>
    <t xml:space="preserve">PRIA - KTG toetus </t>
  </si>
  <si>
    <t>2.2.</t>
  </si>
  <si>
    <t>Erisoodustus jms mitteabikõlbulik</t>
  </si>
  <si>
    <t>2.5.</t>
  </si>
  <si>
    <t xml:space="preserve">Reserv </t>
  </si>
  <si>
    <t>KULUD KOKKU</t>
  </si>
  <si>
    <t>TEGEVUSTOETUS (20%) kogu PRIA toetusest</t>
  </si>
  <si>
    <t xml:space="preserve">JOOKSVAD KULUD: </t>
  </si>
  <si>
    <t>summa kokku</t>
  </si>
  <si>
    <t>OTSENE ABIKÕLBLIK KULU: personalikulud, sh. tegevusi elluviivad töötajad</t>
  </si>
  <si>
    <t xml:space="preserve">KAUDNE KULU: 20% otsesest abikõlblikust kulust </t>
  </si>
  <si>
    <t>3.</t>
  </si>
  <si>
    <t>Raamatupidamine, audiitoritasu, õigusabi kulud</t>
  </si>
  <si>
    <t>4.</t>
  </si>
  <si>
    <t xml:space="preserve">Üldkoosoleku, volinike koosoleku, juhatuse ja  töörühma  koosoleku korraldamise kulud; </t>
  </si>
  <si>
    <t>TEGEVUSPIIRKONNA ELAVDAMISEKS TEHTAVAD KULUD:</t>
  </si>
  <si>
    <t>10.</t>
  </si>
  <si>
    <t>Riigisisesel ja välisriigis toimuval seminaril, konverentsil, messil või õppereisil osalemise kulud, sealhulgas osavõtutasu ning riigisisese lähetuse ja välislähetuse kulud;</t>
  </si>
  <si>
    <t>11.</t>
  </si>
  <si>
    <t>Tegevuspiirkonna sidusrühmadele koolituse, seminari, teabepäeva ja muu ürituse korraldamise kulud; sh strateegiarühm</t>
  </si>
  <si>
    <t>13.</t>
  </si>
  <si>
    <t xml:space="preserve">Teabe- ja reklaammaterjali koostamise ja väljaandmise kulud; </t>
  </si>
  <si>
    <t>16.</t>
  </si>
  <si>
    <t>Koostööorganisatsioonis osalemise liikmemaks.</t>
  </si>
  <si>
    <t>KOKKU JOOKSVAD ja ELAVADAMINE</t>
  </si>
  <si>
    <t>MTÜ Piiriveere Liider 2025 eelarve (draft)</t>
  </si>
  <si>
    <t>büroo palgad</t>
  </si>
  <si>
    <t>Büroo</t>
  </si>
  <si>
    <t>hindajad</t>
  </si>
  <si>
    <t>esf</t>
  </si>
  <si>
    <t>reserv</t>
  </si>
  <si>
    <t>audiitor</t>
  </si>
  <si>
    <t>rmp</t>
  </si>
  <si>
    <t>LISA 1: 2025. a eelarve lisa, PRIA toetus tegevusgrupile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</si>
</sst>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1" x14ac:knownFonts="1">
    <font>
      <sz val="11"/>
      <color theme="1"/>
      <name val="Calibri"/>
      <scheme val="minor"/>
    </font>
    <font>
      <b/>
      <sz val="12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Times New Roman"/>
      <family val="1"/>
    </font>
    <font>
      <sz val="10"/>
      <color theme="1"/>
      <name val="Arial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ADADA"/>
        <bgColor rgb="FFDADADA"/>
      </patternFill>
    </fill>
    <fill>
      <patternFill patternType="solid">
        <fgColor rgb="FFBFBFBF"/>
        <bgColor rgb="FFBFBFBF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3" fontId="3" fillId="2" borderId="1" xfId="0" applyNumberFormat="1" applyFont="1" applyFill="1" applyBorder="1"/>
    <xf numFmtId="0" fontId="4" fillId="3" borderId="2" xfId="0" applyFont="1" applyFill="1" applyBorder="1" applyAlignment="1">
      <alignment horizontal="left"/>
    </xf>
    <xf numFmtId="0" fontId="1" fillId="3" borderId="2" xfId="0" applyFont="1" applyFill="1" applyBorder="1"/>
    <xf numFmtId="3" fontId="1" fillId="3" borderId="2" xfId="0" applyNumberFormat="1" applyFont="1" applyFill="1" applyBorder="1"/>
    <xf numFmtId="16" fontId="4" fillId="2" borderId="2" xfId="0" applyNumberFormat="1" applyFont="1" applyFill="1" applyBorder="1" applyAlignment="1">
      <alignment horizontal="left"/>
    </xf>
    <xf numFmtId="0" fontId="1" fillId="2" borderId="2" xfId="0" applyFont="1" applyFill="1" applyBorder="1"/>
    <xf numFmtId="3" fontId="1" fillId="2" borderId="2" xfId="0" applyNumberFormat="1" applyFont="1" applyFill="1" applyBorder="1"/>
    <xf numFmtId="14" fontId="2" fillId="2" borderId="2" xfId="0" applyNumberFormat="1" applyFont="1" applyFill="1" applyBorder="1" applyAlignment="1">
      <alignment horizontal="left"/>
    </xf>
    <xf numFmtId="164" fontId="5" fillId="2" borderId="2" xfId="0" quotePrefix="1" applyNumberFormat="1" applyFont="1" applyFill="1" applyBorder="1" applyAlignment="1">
      <alignment horizontal="left"/>
    </xf>
    <xf numFmtId="3" fontId="6" fillId="2" borderId="2" xfId="0" applyNumberFormat="1" applyFont="1" applyFill="1" applyBorder="1"/>
    <xf numFmtId="0" fontId="2" fillId="2" borderId="2" xfId="0" applyFont="1" applyFill="1" applyBorder="1" applyAlignment="1">
      <alignment horizontal="left"/>
    </xf>
    <xf numFmtId="164" fontId="5" fillId="2" borderId="2" xfId="0" applyNumberFormat="1" applyFont="1" applyFill="1" applyBorder="1" applyAlignment="1">
      <alignment horizontal="left"/>
    </xf>
    <xf numFmtId="0" fontId="4" fillId="0" borderId="0" xfId="0" applyFont="1"/>
    <xf numFmtId="0" fontId="4" fillId="3" borderId="2" xfId="0" applyFont="1" applyFill="1" applyBorder="1" applyAlignment="1">
      <alignment horizontal="right"/>
    </xf>
    <xf numFmtId="164" fontId="1" fillId="3" borderId="2" xfId="0" applyNumberFormat="1" applyFont="1" applyFill="1" applyBorder="1" applyAlignment="1">
      <alignment horizontal="left"/>
    </xf>
    <xf numFmtId="0" fontId="4" fillId="3" borderId="2" xfId="0" applyFont="1" applyFill="1" applyBorder="1"/>
    <xf numFmtId="0" fontId="4" fillId="2" borderId="2" xfId="0" applyFont="1" applyFill="1" applyBorder="1"/>
    <xf numFmtId="0" fontId="1" fillId="2" borderId="2" xfId="0" applyFont="1" applyFill="1" applyBorder="1" applyAlignment="1">
      <alignment wrapText="1"/>
    </xf>
    <xf numFmtId="3" fontId="2" fillId="0" borderId="0" xfId="0" applyNumberFormat="1" applyFont="1"/>
    <xf numFmtId="0" fontId="2" fillId="3" borderId="2" xfId="0" applyFont="1" applyFill="1" applyBorder="1"/>
    <xf numFmtId="0" fontId="2" fillId="0" borderId="2" xfId="0" applyFont="1" applyBorder="1"/>
    <xf numFmtId="0" fontId="4" fillId="0" borderId="2" xfId="0" applyFont="1" applyBorder="1" applyAlignment="1">
      <alignment wrapText="1"/>
    </xf>
    <xf numFmtId="3" fontId="2" fillId="0" borderId="2" xfId="0" applyNumberFormat="1" applyFont="1" applyBorder="1"/>
    <xf numFmtId="0" fontId="2" fillId="0" borderId="2" xfId="0" applyFont="1" applyBorder="1" applyAlignment="1">
      <alignment wrapText="1"/>
    </xf>
    <xf numFmtId="0" fontId="2" fillId="0" borderId="0" xfId="0" applyFont="1"/>
    <xf numFmtId="0" fontId="2" fillId="4" borderId="2" xfId="0" applyFont="1" applyFill="1" applyBorder="1"/>
    <xf numFmtId="0" fontId="4" fillId="4" borderId="2" xfId="0" applyFont="1" applyFill="1" applyBorder="1" applyAlignment="1">
      <alignment wrapText="1"/>
    </xf>
    <xf numFmtId="3" fontId="4" fillId="4" borderId="2" xfId="0" applyNumberFormat="1" applyFont="1" applyFill="1" applyBorder="1"/>
    <xf numFmtId="0" fontId="4" fillId="0" borderId="2" xfId="0" applyFont="1" applyBorder="1"/>
    <xf numFmtId="3" fontId="0" fillId="0" borderId="0" xfId="0" applyNumberFormat="1"/>
    <xf numFmtId="0" fontId="9" fillId="0" borderId="0" xfId="0" applyFont="1"/>
    <xf numFmtId="3" fontId="8" fillId="0" borderId="0" xfId="0" applyNumberFormat="1" applyFont="1"/>
    <xf numFmtId="0" fontId="8" fillId="0" borderId="0" xfId="0" applyFont="1"/>
    <xf numFmtId="3" fontId="9" fillId="0" borderId="0" xfId="0" applyNumberFormat="1" applyFont="1"/>
    <xf numFmtId="0" fontId="10" fillId="0" borderId="0" xfId="0" applyFont="1"/>
    <xf numFmtId="2" fontId="10" fillId="0" borderId="0" xfId="0" applyNumberFormat="1" applyFont="1"/>
    <xf numFmtId="0" fontId="7" fillId="0" borderId="3" xfId="0" applyFont="1" applyBorder="1"/>
    <xf numFmtId="0" fontId="8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17" workbookViewId="0">
      <selection activeCell="A19" sqref="A19:D19"/>
    </sheetView>
  </sheetViews>
  <sheetFormatPr defaultColWidth="14.453125" defaultRowHeight="15" customHeight="1" x14ac:dyDescent="0.35"/>
  <cols>
    <col min="1" max="1" width="8.7265625" customWidth="1"/>
    <col min="2" max="2" width="57.453125" customWidth="1"/>
    <col min="3" max="3" width="9.54296875" customWidth="1"/>
    <col min="4" max="4" width="27.1796875" customWidth="1"/>
    <col min="5" max="5" width="8.7265625" customWidth="1"/>
    <col min="6" max="20" width="8.7265625" style="33" customWidth="1"/>
    <col min="21" max="26" width="8.7265625" customWidth="1"/>
  </cols>
  <sheetData>
    <row r="1" spans="1:6" ht="15.5" x14ac:dyDescent="0.35">
      <c r="A1" s="1" t="s">
        <v>47</v>
      </c>
      <c r="B1" s="2"/>
      <c r="C1" s="3"/>
    </row>
    <row r="2" spans="1:6" ht="15.5" x14ac:dyDescent="0.35">
      <c r="A2" s="4" t="s">
        <v>0</v>
      </c>
      <c r="B2" s="5" t="s">
        <v>1</v>
      </c>
      <c r="C2" s="6" t="s">
        <v>2</v>
      </c>
    </row>
    <row r="3" spans="1:6" ht="15.5" x14ac:dyDescent="0.35">
      <c r="A3" s="7" t="s">
        <v>3</v>
      </c>
      <c r="B3" s="8" t="s">
        <v>4</v>
      </c>
      <c r="C3" s="9">
        <v>1520</v>
      </c>
    </row>
    <row r="4" spans="1:6" ht="15.5" x14ac:dyDescent="0.35">
      <c r="A4" s="7" t="s">
        <v>5</v>
      </c>
      <c r="B4" s="8" t="s">
        <v>6</v>
      </c>
      <c r="C4" s="9">
        <f>SUM(C5:C8)</f>
        <v>6000</v>
      </c>
    </row>
    <row r="5" spans="1:6" ht="14.5" x14ac:dyDescent="0.35">
      <c r="A5" s="10" t="s">
        <v>7</v>
      </c>
      <c r="B5" s="11" t="s">
        <v>8</v>
      </c>
      <c r="C5" s="12">
        <v>975</v>
      </c>
    </row>
    <row r="6" spans="1:6" ht="14.5" x14ac:dyDescent="0.35">
      <c r="A6" s="13" t="s">
        <v>9</v>
      </c>
      <c r="B6" s="14" t="s">
        <v>10</v>
      </c>
      <c r="C6" s="12">
        <v>2244</v>
      </c>
    </row>
    <row r="7" spans="1:6" ht="14.5" x14ac:dyDescent="0.35">
      <c r="A7" s="13" t="s">
        <v>11</v>
      </c>
      <c r="B7" s="11" t="s">
        <v>12</v>
      </c>
      <c r="C7" s="12">
        <v>1868</v>
      </c>
    </row>
    <row r="8" spans="1:6" ht="14.5" x14ac:dyDescent="0.35">
      <c r="A8" s="13" t="s">
        <v>13</v>
      </c>
      <c r="B8" s="11" t="s">
        <v>14</v>
      </c>
      <c r="C8" s="12">
        <v>913</v>
      </c>
    </row>
    <row r="9" spans="1:6" ht="15.5" x14ac:dyDescent="0.35">
      <c r="A9" s="7" t="s">
        <v>15</v>
      </c>
      <c r="B9" s="8" t="s">
        <v>16</v>
      </c>
      <c r="C9" s="9">
        <v>100973</v>
      </c>
      <c r="D9" s="15" t="s">
        <v>17</v>
      </c>
    </row>
    <row r="10" spans="1:6" ht="15.5" x14ac:dyDescent="0.35">
      <c r="A10" s="16"/>
      <c r="B10" s="17" t="s">
        <v>18</v>
      </c>
      <c r="C10" s="6">
        <f>C3+C4+C9</f>
        <v>108493</v>
      </c>
    </row>
    <row r="11" spans="1:6" ht="6" customHeight="1" x14ac:dyDescent="0.35">
      <c r="A11" s="16"/>
      <c r="B11" s="17"/>
      <c r="C11" s="6"/>
    </row>
    <row r="12" spans="1:6" ht="15.5" x14ac:dyDescent="0.35">
      <c r="A12" s="18" t="s">
        <v>19</v>
      </c>
      <c r="B12" s="17" t="s">
        <v>20</v>
      </c>
      <c r="C12" s="6"/>
    </row>
    <row r="13" spans="1:6" ht="15.5" x14ac:dyDescent="0.35">
      <c r="A13" s="19" t="s">
        <v>21</v>
      </c>
      <c r="B13" s="8" t="s">
        <v>22</v>
      </c>
      <c r="C13" s="9">
        <v>100973</v>
      </c>
      <c r="D13" s="15" t="s">
        <v>17</v>
      </c>
    </row>
    <row r="14" spans="1:6" ht="15.5" x14ac:dyDescent="0.35">
      <c r="A14" s="19" t="s">
        <v>23</v>
      </c>
      <c r="B14" s="20" t="s">
        <v>24</v>
      </c>
      <c r="C14" s="9">
        <v>1000</v>
      </c>
    </row>
    <row r="15" spans="1:6" ht="15.5" x14ac:dyDescent="0.35">
      <c r="A15" s="19" t="s">
        <v>25</v>
      </c>
      <c r="B15" s="20" t="s">
        <v>26</v>
      </c>
      <c r="C15" s="9">
        <v>6647</v>
      </c>
      <c r="D15" s="21"/>
    </row>
    <row r="16" spans="1:6" ht="15.5" x14ac:dyDescent="0.35">
      <c r="A16" s="22"/>
      <c r="B16" s="17" t="s">
        <v>27</v>
      </c>
      <c r="C16" s="6">
        <f>C13+C14+C15</f>
        <v>108620</v>
      </c>
      <c r="D16" s="21"/>
      <c r="F16" s="34"/>
    </row>
    <row r="19" spans="1:26" ht="18.5" x14ac:dyDescent="0.45">
      <c r="A19" s="39" t="s">
        <v>55</v>
      </c>
      <c r="B19" s="40"/>
      <c r="C19" s="40"/>
      <c r="D19" s="40"/>
    </row>
    <row r="20" spans="1:26" ht="14.5" x14ac:dyDescent="0.35">
      <c r="A20" s="23"/>
      <c r="B20" s="24" t="s">
        <v>28</v>
      </c>
      <c r="C20" s="25"/>
      <c r="D20" s="26"/>
      <c r="E20" s="27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27"/>
      <c r="V20" s="27"/>
      <c r="W20" s="27"/>
      <c r="X20" s="27"/>
      <c r="Y20" s="27"/>
      <c r="Z20" s="27"/>
    </row>
    <row r="21" spans="1:26" ht="15.75" customHeight="1" x14ac:dyDescent="0.35">
      <c r="A21" s="28"/>
      <c r="B21" s="29" t="s">
        <v>29</v>
      </c>
      <c r="C21" s="30">
        <f>C22+C23+C24+C25</f>
        <v>94940</v>
      </c>
      <c r="D21" s="24" t="s">
        <v>30</v>
      </c>
      <c r="E21" s="21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27"/>
      <c r="V21" s="27"/>
      <c r="W21" s="27"/>
      <c r="X21" s="27"/>
      <c r="Y21" s="27"/>
      <c r="Z21" s="27"/>
    </row>
    <row r="22" spans="1:26" ht="15.75" customHeight="1" x14ac:dyDescent="0.35">
      <c r="A22" s="31" t="s">
        <v>0</v>
      </c>
      <c r="B22" s="24" t="s">
        <v>31</v>
      </c>
      <c r="C22" s="25">
        <v>75000</v>
      </c>
      <c r="D22" s="26"/>
      <c r="E22" s="2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27"/>
      <c r="V22" s="27"/>
      <c r="W22" s="27"/>
      <c r="X22" s="27"/>
      <c r="Y22" s="27"/>
      <c r="Z22" s="27"/>
    </row>
    <row r="23" spans="1:26" ht="15.75" customHeight="1" x14ac:dyDescent="0.35">
      <c r="A23" s="31" t="s">
        <v>19</v>
      </c>
      <c r="B23" s="24" t="s">
        <v>32</v>
      </c>
      <c r="C23" s="25">
        <f>C22*20%</f>
        <v>15000</v>
      </c>
      <c r="D23" s="26"/>
      <c r="E23" s="2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27"/>
      <c r="V23" s="27"/>
      <c r="W23" s="27"/>
      <c r="X23" s="27"/>
      <c r="Y23" s="27"/>
      <c r="Z23" s="27"/>
    </row>
    <row r="24" spans="1:26" ht="15.75" customHeight="1" x14ac:dyDescent="0.35">
      <c r="A24" s="31" t="s">
        <v>33</v>
      </c>
      <c r="B24" s="24" t="s">
        <v>34</v>
      </c>
      <c r="C24" s="25">
        <v>3440</v>
      </c>
      <c r="D24" s="26"/>
      <c r="E24" s="2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27"/>
      <c r="V24" s="27"/>
      <c r="W24" s="27"/>
      <c r="X24" s="27"/>
      <c r="Y24" s="27"/>
      <c r="Z24" s="27"/>
    </row>
    <row r="25" spans="1:26" ht="15.75" customHeight="1" x14ac:dyDescent="0.35">
      <c r="A25" s="31" t="s">
        <v>35</v>
      </c>
      <c r="B25" s="24" t="s">
        <v>36</v>
      </c>
      <c r="C25" s="25">
        <v>1500</v>
      </c>
      <c r="D25" s="26"/>
      <c r="E25" s="2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27"/>
      <c r="V25" s="27"/>
      <c r="W25" s="27"/>
      <c r="X25" s="27"/>
      <c r="Y25" s="27"/>
      <c r="Z25" s="27"/>
    </row>
    <row r="26" spans="1:26" ht="6.75" customHeight="1" x14ac:dyDescent="0.35">
      <c r="A26" s="23"/>
      <c r="B26" s="26"/>
      <c r="C26" s="25"/>
      <c r="D26" s="26"/>
      <c r="E26" s="2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27"/>
      <c r="V26" s="27"/>
      <c r="W26" s="27"/>
      <c r="X26" s="27"/>
      <c r="Y26" s="27"/>
      <c r="Z26" s="27"/>
    </row>
    <row r="27" spans="1:26" ht="15.75" customHeight="1" x14ac:dyDescent="0.35">
      <c r="A27" s="28"/>
      <c r="B27" s="29" t="s">
        <v>37</v>
      </c>
      <c r="C27" s="30">
        <f>C28+C29+C30+C31</f>
        <v>6033</v>
      </c>
      <c r="D27" s="26"/>
      <c r="E27" s="2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27"/>
      <c r="V27" s="27"/>
      <c r="W27" s="27"/>
      <c r="X27" s="27"/>
      <c r="Y27" s="27"/>
      <c r="Z27" s="27"/>
    </row>
    <row r="28" spans="1:26" ht="15.75" customHeight="1" x14ac:dyDescent="0.35">
      <c r="A28" s="31" t="s">
        <v>38</v>
      </c>
      <c r="B28" s="24" t="s">
        <v>39</v>
      </c>
      <c r="C28" s="25">
        <v>3422</v>
      </c>
      <c r="D28" s="26"/>
      <c r="E28" s="2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27"/>
      <c r="V28" s="27"/>
      <c r="W28" s="27"/>
      <c r="X28" s="27"/>
      <c r="Y28" s="27"/>
      <c r="Z28" s="27"/>
    </row>
    <row r="29" spans="1:26" ht="15.75" customHeight="1" x14ac:dyDescent="0.35">
      <c r="A29" s="31" t="s">
        <v>40</v>
      </c>
      <c r="B29" s="24" t="s">
        <v>41</v>
      </c>
      <c r="C29" s="25">
        <v>300</v>
      </c>
      <c r="D29" s="26"/>
      <c r="E29" s="27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27"/>
      <c r="V29" s="27"/>
      <c r="W29" s="27"/>
      <c r="X29" s="27"/>
      <c r="Y29" s="27"/>
      <c r="Z29" s="27"/>
    </row>
    <row r="30" spans="1:26" ht="15.75" customHeight="1" x14ac:dyDescent="0.35">
      <c r="A30" s="31" t="s">
        <v>42</v>
      </c>
      <c r="B30" s="24" t="s">
        <v>43</v>
      </c>
      <c r="C30" s="25">
        <v>300</v>
      </c>
      <c r="D30" s="26"/>
      <c r="E30" s="27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27"/>
      <c r="V30" s="27"/>
      <c r="W30" s="27"/>
      <c r="X30" s="27"/>
      <c r="Y30" s="27"/>
      <c r="Z30" s="27"/>
    </row>
    <row r="31" spans="1:26" ht="15.75" customHeight="1" x14ac:dyDescent="0.35">
      <c r="A31" s="31" t="s">
        <v>44</v>
      </c>
      <c r="B31" s="24" t="s">
        <v>45</v>
      </c>
      <c r="C31" s="25">
        <v>2011</v>
      </c>
      <c r="D31" s="26"/>
      <c r="E31" s="27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27"/>
      <c r="V31" s="27"/>
      <c r="W31" s="27"/>
      <c r="X31" s="27"/>
      <c r="Y31" s="27"/>
      <c r="Z31" s="27"/>
    </row>
    <row r="32" spans="1:26" ht="15.75" customHeight="1" x14ac:dyDescent="0.35">
      <c r="A32" s="28"/>
      <c r="B32" s="29" t="s">
        <v>46</v>
      </c>
      <c r="C32" s="30">
        <f>C21+C27</f>
        <v>100973</v>
      </c>
      <c r="D32" s="24" t="s">
        <v>30</v>
      </c>
      <c r="E32" s="27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27"/>
      <c r="V32" s="27"/>
      <c r="W32" s="27"/>
      <c r="X32" s="27"/>
      <c r="Y32" s="27"/>
      <c r="Z32" s="27"/>
    </row>
    <row r="33" spans="1:26" ht="15.75" customHeight="1" x14ac:dyDescent="0.35">
      <c r="A33" s="27"/>
      <c r="B33" s="27"/>
      <c r="C33" s="27"/>
      <c r="D33" s="27"/>
      <c r="E33" s="27"/>
      <c r="F33" s="34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27"/>
      <c r="V33" s="27"/>
      <c r="W33" s="27"/>
      <c r="X33" s="27"/>
      <c r="Y33" s="27"/>
      <c r="Z33" s="27"/>
    </row>
    <row r="34" spans="1:26" ht="15.75" customHeight="1" x14ac:dyDescent="0.35">
      <c r="C34" s="32"/>
      <c r="D34" s="21"/>
      <c r="G34" s="36"/>
      <c r="H34" s="36"/>
    </row>
    <row r="35" spans="1:26" ht="15.75" customHeight="1" x14ac:dyDescent="0.35"/>
    <row r="36" spans="1:26" ht="15.75" customHeight="1" x14ac:dyDescent="0.35"/>
    <row r="37" spans="1:26" ht="15.75" customHeight="1" x14ac:dyDescent="0.35"/>
    <row r="38" spans="1:26" ht="15.75" customHeight="1" x14ac:dyDescent="0.35"/>
    <row r="39" spans="1:26" ht="15.75" customHeight="1" x14ac:dyDescent="0.35"/>
    <row r="40" spans="1:26" ht="15.75" customHeight="1" x14ac:dyDescent="0.35"/>
    <row r="41" spans="1:26" ht="15.75" customHeight="1" x14ac:dyDescent="0.35"/>
    <row r="42" spans="1:26" ht="15.75" customHeight="1" x14ac:dyDescent="0.35"/>
    <row r="43" spans="1:26" ht="15.75" customHeight="1" x14ac:dyDescent="0.35"/>
    <row r="44" spans="1:26" ht="15.75" customHeight="1" x14ac:dyDescent="0.35"/>
    <row r="45" spans="1:26" ht="15.75" customHeight="1" x14ac:dyDescent="0.35"/>
    <row r="46" spans="1:26" ht="15.75" customHeight="1" x14ac:dyDescent="0.35"/>
    <row r="47" spans="1:26" ht="15.75" customHeight="1" x14ac:dyDescent="0.35"/>
    <row r="48" spans="1:26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">
    <mergeCell ref="A19:D19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000"/>
  <sheetViews>
    <sheetView workbookViewId="0">
      <selection activeCell="F27" sqref="F27"/>
    </sheetView>
  </sheetViews>
  <sheetFormatPr defaultColWidth="14.453125" defaultRowHeight="15" customHeight="1" x14ac:dyDescent="0.35"/>
  <cols>
    <col min="1" max="2" width="8.7265625" style="37" customWidth="1"/>
    <col min="3" max="4" width="12.1796875" style="38" bestFit="1" customWidth="1"/>
    <col min="5" max="9" width="8.7265625" style="38" customWidth="1"/>
    <col min="10" max="26" width="8.7265625" style="37" customWidth="1"/>
    <col min="27" max="16384" width="14.453125" style="37"/>
  </cols>
  <sheetData>
    <row r="2" spans="1:11" ht="15" customHeight="1" x14ac:dyDescent="0.35">
      <c r="A2" s="37" t="s">
        <v>48</v>
      </c>
    </row>
    <row r="14" spans="1:11" ht="15" customHeight="1" x14ac:dyDescent="0.35">
      <c r="B14" s="37" t="s">
        <v>49</v>
      </c>
      <c r="C14" s="38">
        <f>((2609.1+1839.75)*12+2609.1)</f>
        <v>55995.3</v>
      </c>
      <c r="D14" s="38">
        <f>(C14*10%)+C14</f>
        <v>61594.83</v>
      </c>
      <c r="H14" s="37" t="s">
        <v>49</v>
      </c>
      <c r="J14" s="38">
        <f>((2742.9+1966.86)*12+2742.9)</f>
        <v>59260.020000000004</v>
      </c>
      <c r="K14" s="38"/>
    </row>
    <row r="15" spans="1:11" ht="15" customHeight="1" x14ac:dyDescent="0.35">
      <c r="B15" s="37" t="s">
        <v>50</v>
      </c>
      <c r="C15" s="38">
        <f>(11*1.338*6*40)+(150*1.338)</f>
        <v>3733.0199999999995</v>
      </c>
      <c r="D15" s="38">
        <f>2*C15</f>
        <v>7466.0399999999991</v>
      </c>
      <c r="H15" s="37" t="s">
        <v>50</v>
      </c>
      <c r="I15" s="38">
        <f>(11*1.338*6*40)+(150*1.338)</f>
        <v>3733.0199999999995</v>
      </c>
      <c r="J15" s="38">
        <f>2*I15</f>
        <v>7466.0399999999991</v>
      </c>
      <c r="K15" s="38"/>
    </row>
    <row r="16" spans="1:11" ht="15" customHeight="1" x14ac:dyDescent="0.35">
      <c r="B16" s="37" t="s">
        <v>51</v>
      </c>
      <c r="D16" s="38">
        <v>4000</v>
      </c>
      <c r="H16" s="37" t="s">
        <v>51</v>
      </c>
      <c r="J16" s="38">
        <v>4000</v>
      </c>
      <c r="K16" s="38"/>
    </row>
    <row r="17" spans="2:11" ht="15" customHeight="1" x14ac:dyDescent="0.35">
      <c r="B17" s="37" t="s">
        <v>52</v>
      </c>
      <c r="D17" s="38">
        <f>75000-D14-D15-D16</f>
        <v>1939.1299999999992</v>
      </c>
      <c r="H17" s="37" t="s">
        <v>52</v>
      </c>
      <c r="J17" s="38">
        <v>4273.9399999999996</v>
      </c>
      <c r="K17" s="38"/>
    </row>
    <row r="18" spans="2:11" ht="15" customHeight="1" x14ac:dyDescent="0.35">
      <c r="H18" s="37"/>
      <c r="J18" s="38"/>
      <c r="K18" s="38"/>
    </row>
    <row r="19" spans="2:11" ht="15" customHeight="1" x14ac:dyDescent="0.35">
      <c r="D19" s="38">
        <f>SUM(D14:D18)</f>
        <v>75000</v>
      </c>
      <c r="H19" s="37"/>
      <c r="J19" s="38">
        <f>SUM(J14:J18)</f>
        <v>75000</v>
      </c>
      <c r="K19" s="38"/>
    </row>
    <row r="20" spans="2:11" ht="15" customHeight="1" x14ac:dyDescent="0.35">
      <c r="H20" s="37"/>
      <c r="J20" s="38"/>
      <c r="K20" s="38"/>
    </row>
    <row r="21" spans="2:11" ht="15.75" customHeight="1" x14ac:dyDescent="0.35">
      <c r="H21" s="37"/>
      <c r="J21" s="38"/>
      <c r="K21" s="38"/>
    </row>
    <row r="22" spans="2:11" ht="15.75" customHeight="1" x14ac:dyDescent="0.35">
      <c r="B22" s="37" t="s">
        <v>53</v>
      </c>
      <c r="C22" s="38">
        <v>1760</v>
      </c>
      <c r="H22" s="37" t="s">
        <v>53</v>
      </c>
      <c r="I22" s="38">
        <v>1760</v>
      </c>
      <c r="J22" s="38"/>
      <c r="K22" s="38"/>
    </row>
    <row r="23" spans="2:11" ht="15.75" customHeight="1" x14ac:dyDescent="0.35">
      <c r="B23" s="37" t="s">
        <v>54</v>
      </c>
      <c r="C23" s="38">
        <f>12*140</f>
        <v>1680</v>
      </c>
      <c r="H23" s="37" t="s">
        <v>54</v>
      </c>
      <c r="I23" s="38">
        <f>12*140</f>
        <v>1680</v>
      </c>
      <c r="J23" s="38"/>
      <c r="K23" s="38"/>
    </row>
    <row r="24" spans="2:11" ht="15.75" customHeight="1" x14ac:dyDescent="0.35">
      <c r="C24" s="38">
        <f>SUM(C22:C23)</f>
        <v>3440</v>
      </c>
      <c r="H24" s="37"/>
      <c r="I24" s="38">
        <f>SUM(I22:I23)</f>
        <v>3440</v>
      </c>
      <c r="J24" s="38"/>
      <c r="K24" s="38"/>
    </row>
    <row r="25" spans="2:11" ht="15.75" customHeight="1" x14ac:dyDescent="0.35">
      <c r="H25" s="37"/>
      <c r="J25" s="38"/>
      <c r="K25" s="38"/>
    </row>
    <row r="26" spans="2:11" ht="15.75" customHeight="1" x14ac:dyDescent="0.35">
      <c r="H26" s="37"/>
      <c r="J26" s="38"/>
      <c r="K26" s="38"/>
    </row>
    <row r="27" spans="2:11" ht="15.75" customHeight="1" x14ac:dyDescent="0.35">
      <c r="H27" s="37"/>
      <c r="J27" s="38"/>
      <c r="K27" s="38"/>
    </row>
    <row r="28" spans="2:11" ht="15.75" customHeight="1" x14ac:dyDescent="0.35">
      <c r="H28" s="37"/>
      <c r="J28" s="38"/>
      <c r="K28" s="38"/>
    </row>
    <row r="29" spans="2:11" ht="15.75" customHeight="1" x14ac:dyDescent="0.35">
      <c r="H29" s="37"/>
      <c r="J29" s="38"/>
      <c r="K29" s="38"/>
    </row>
    <row r="30" spans="2:11" ht="15.75" customHeight="1" x14ac:dyDescent="0.35"/>
    <row r="31" spans="2:11" ht="15.75" customHeight="1" x14ac:dyDescent="0.35"/>
    <row r="32" spans="2:11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  <row r="46" ht="15.75" customHeight="1" x14ac:dyDescent="0.35"/>
    <row r="47" ht="15.75" customHeight="1" x14ac:dyDescent="0.35"/>
    <row r="48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Endla Mitt</dc:creator>
  <cp:lastModifiedBy>Endla Mitt</cp:lastModifiedBy>
  <dcterms:created xsi:type="dcterms:W3CDTF">2021-08-27T04:58:30Z</dcterms:created>
  <dcterms:modified xsi:type="dcterms:W3CDTF">2024-10-18T13:17:42Z</dcterms:modified>
</cp:coreProperties>
</file>